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<sst xmlns="http://schemas.openxmlformats.org/spreadsheetml/2006/main" count="119" uniqueCount="80">
  <si>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</si>
  <si>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</si>
  <si>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</si>
  <si>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</si>
  <si>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</si>
  <si>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</si>
  <si>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</si>
  <si>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</si>
  <si>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</si>
  <si>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</si>
  <si>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</si>
  <si>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</si>
  <si>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</si>
  <si>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</si>
  <si>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</si>
  <si>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</si>
  <si>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</si>
  <si>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</si>
  <si>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</si>
  <si>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</si>
  <si>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</si>
  <si>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</si>
  <si>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</si>
  <si>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</si>
  <si>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</si>
  <si>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</si>
  <si>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</si>
  <si>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</si>
  <si>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</si>
  <si>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</si>
  <si>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</si>
  <si>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</si>
  <si>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</si>
  <si>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</si>
  <si>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</si>
  <si>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</si>
  <si>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</si>
  <si>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</si>
  <si>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</si>
  <si>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</si>
  <si>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</si>
  <si>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</si>
  <si>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</si>
  <si>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</si>
  <si>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</si>
  <si>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</si>
  <si>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</si>
  <si>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</si>
  <si>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</si>
  <si>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</si>
  <si>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</si>
  <si>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</si>
  <si>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</si>
  <si>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</si>
  <si>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</si>
  <si>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</si>
  <si>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</si>
  <si>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</si>
  <si>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</si>
  <si>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</si>
  <si>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</si>
  <si>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</si>
  <si>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</si>
  <si>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</si>
  <si>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</si>
  <si>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</si>
  <si>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</si>
  <si>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</si>
  <si>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</si>
  <si>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</si>
  <si>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</si>
  <si>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 xml:space="preserve">Динаміка надходжень до бюджету розвитку за січень 2016 р. </t>
  </si>
  <si>
    <t xml:space="preserve">Динаміка надходжень до бюджету розвитку за лютий 2016 р. </t>
  </si>
  <si>
    <t>план на січень-лютий  2017р.</t>
  </si>
  <si>
    <t>Фактичні надходження (лютий)</t>
  </si>
  <si>
    <t>Зміни до   розпису доходів станом на 09.02.2017р. :</t>
  </si>
  <si>
    <t>станом на 15.02.2017</t>
  </si>
  <si>
    <r>
      <t xml:space="preserve">станом на 15.02.2017р.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</si>
  <si>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15.02.2017р.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</si>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</sst>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2.8"/>
      <color indexed="8"/>
      <name val="Times New Roman"/>
      <family val="0"/>
    </font>
    <font>
      <sz val="5.3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7.5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7" xfId="0" applyFont="1" applyBorder="1" applyAlignment="1">
      <alignment horizontal="center"/>
    </xf>
    <xf numFmtId="185" fontId="11" fillId="0" borderId="53" xfId="0" applyNumberFormat="1" applyFont="1" applyBorder="1" applyAlignment="1">
      <alignment horizontal="center"/>
    </xf>
    <xf numFmtId="185" fontId="11" fillId="0" borderId="54" xfId="0" applyNumberFormat="1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7651570"/>
        <c:axId val="1755267"/>
      </c:lineChart>
      <c:catAx>
        <c:axId val="76515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5267"/>
        <c:crosses val="autoZero"/>
        <c:auto val="0"/>
        <c:lblOffset val="100"/>
        <c:tickLblSkip val="1"/>
        <c:noMultiLvlLbl val="0"/>
      </c:catAx>
      <c:valAx>
        <c:axId val="175526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65157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5797404"/>
        <c:axId val="7958909"/>
      </c:lineChart>
      <c:catAx>
        <c:axId val="157974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58909"/>
        <c:crosses val="autoZero"/>
        <c:auto val="0"/>
        <c:lblOffset val="100"/>
        <c:tickLblSkip val="1"/>
        <c:noMultiLvlLbl val="0"/>
      </c:catAx>
      <c:valAx>
        <c:axId val="795890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9740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15.02.2017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лютий2017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521318"/>
        <c:axId val="40691863"/>
      </c:bar3DChart>
      <c:catAx>
        <c:axId val="4521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691863"/>
        <c:crosses val="autoZero"/>
        <c:auto val="1"/>
        <c:lblOffset val="100"/>
        <c:tickLblSkip val="1"/>
        <c:noMultiLvlLbl val="0"/>
      </c:catAx>
      <c:valAx>
        <c:axId val="40691863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1318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0682448"/>
        <c:axId val="7706577"/>
      </c:bar3DChart>
      <c:catAx>
        <c:axId val="3068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706577"/>
        <c:crosses val="autoZero"/>
        <c:auto val="1"/>
        <c:lblOffset val="100"/>
        <c:tickLblSkip val="1"/>
        <c:noMultiLvlLbl val="0"/>
      </c:catAx>
      <c:valAx>
        <c:axId val="7706577"/>
        <c:scaling>
          <c:orientation val="minMax"/>
          <c:max val="12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82448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15.02.2017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204 022,1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141 157,1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-63 594,7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лютий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106 665,6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- 62 865,0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17"/>
      <sheetName val="грудень"/>
    </sheetNames>
    <sheetDataSet>
      <sheetData sheetId="1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9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"/>
      <c r="P1" s="112" t="s">
        <v>71</v>
      </c>
      <c r="Q1" s="113"/>
      <c r="R1" s="113"/>
      <c r="S1" s="113"/>
      <c r="T1" s="113"/>
      <c r="U1" s="114"/>
    </row>
    <row r="2" spans="1:21" ht="15" thickBot="1">
      <c r="A2" s="115" t="s">
        <v>65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"/>
      <c r="P2" s="118" t="s">
        <v>66</v>
      </c>
      <c r="Q2" s="119"/>
      <c r="R2" s="119"/>
      <c r="S2" s="119"/>
      <c r="T2" s="119"/>
      <c r="U2" s="120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1" t="s">
        <v>47</v>
      </c>
      <c r="T3" s="122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23">
        <v>0</v>
      </c>
      <c r="T4" s="124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5">
        <v>0</v>
      </c>
      <c r="T5" s="126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27">
        <v>0</v>
      </c>
      <c r="T6" s="128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27">
        <v>0</v>
      </c>
      <c r="T7" s="128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5">
        <v>0</v>
      </c>
      <c r="T8" s="126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5">
        <v>0</v>
      </c>
      <c r="T9" s="126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5">
        <v>0</v>
      </c>
      <c r="T10" s="126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5">
        <v>0</v>
      </c>
      <c r="T11" s="126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5">
        <v>0</v>
      </c>
      <c r="T12" s="126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5">
        <v>0</v>
      </c>
      <c r="T13" s="126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5">
        <v>0</v>
      </c>
      <c r="T14" s="126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5">
        <v>1</v>
      </c>
      <c r="T15" s="126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5">
        <v>0</v>
      </c>
      <c r="T16" s="126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5">
        <v>0</v>
      </c>
      <c r="T17" s="126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5">
        <v>0</v>
      </c>
      <c r="T18" s="126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5">
        <v>0</v>
      </c>
      <c r="T19" s="126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5">
        <v>0</v>
      </c>
      <c r="T20" s="126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5">
        <v>0</v>
      </c>
      <c r="T21" s="126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5">
        <v>0</v>
      </c>
      <c r="T22" s="126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1">
        <f>SUM(S4:S22)</f>
        <v>1</v>
      </c>
      <c r="T23" s="132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9" t="s">
        <v>33</v>
      </c>
      <c r="Q26" s="129"/>
      <c r="R26" s="129"/>
      <c r="S26" s="12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3" t="s">
        <v>29</v>
      </c>
      <c r="Q27" s="133"/>
      <c r="R27" s="133"/>
      <c r="S27" s="133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4">
        <v>42767</v>
      </c>
      <c r="Q28" s="137">
        <f>'[2]січень 17'!$D$94</f>
        <v>9505.30341</v>
      </c>
      <c r="R28" s="137"/>
      <c r="S28" s="137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5"/>
      <c r="Q29" s="137"/>
      <c r="R29" s="137"/>
      <c r="S29" s="137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8" t="s">
        <v>45</v>
      </c>
      <c r="R31" s="139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0" t="s">
        <v>40</v>
      </c>
      <c r="R32" s="140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9" t="s">
        <v>30</v>
      </c>
      <c r="Q36" s="129"/>
      <c r="R36" s="129"/>
      <c r="S36" s="12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0" t="s">
        <v>31</v>
      </c>
      <c r="Q37" s="130"/>
      <c r="R37" s="130"/>
      <c r="S37" s="130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4">
        <v>42767</v>
      </c>
      <c r="Q38" s="136">
        <f>104633628.96/1000</f>
        <v>104633.62895999999</v>
      </c>
      <c r="R38" s="136"/>
      <c r="S38" s="136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5"/>
      <c r="Q39" s="136"/>
      <c r="R39" s="136"/>
      <c r="S39" s="136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6"/>
  <sheetViews>
    <sheetView zoomScalePageLayoutView="0" workbookViewId="0" topLeftCell="A1">
      <pane xSplit="1" ySplit="3" topLeftCell="B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9" t="s">
        <v>70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"/>
      <c r="P1" s="112" t="s">
        <v>72</v>
      </c>
      <c r="Q1" s="113"/>
      <c r="R1" s="113"/>
      <c r="S1" s="113"/>
      <c r="T1" s="113"/>
      <c r="U1" s="114"/>
    </row>
    <row r="2" spans="1:21" ht="15" thickBot="1">
      <c r="A2" s="115" t="s">
        <v>76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"/>
      <c r="P2" s="118" t="s">
        <v>77</v>
      </c>
      <c r="Q2" s="119"/>
      <c r="R2" s="119"/>
      <c r="S2" s="119"/>
      <c r="T2" s="119"/>
      <c r="U2" s="120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74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1" t="s">
        <v>47</v>
      </c>
      <c r="T3" s="142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AVERAGE(L4:L13)</f>
        <v>4307.101000000001</v>
      </c>
      <c r="P4" s="101">
        <v>9.8</v>
      </c>
      <c r="Q4" s="102">
        <v>0</v>
      </c>
      <c r="R4" s="103">
        <v>0</v>
      </c>
      <c r="S4" s="123">
        <v>0</v>
      </c>
      <c r="T4" s="124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4307.1</v>
      </c>
      <c r="P5" s="75">
        <v>0</v>
      </c>
      <c r="Q5" s="69">
        <v>0</v>
      </c>
      <c r="R5" s="76">
        <v>0</v>
      </c>
      <c r="S5" s="125">
        <v>0</v>
      </c>
      <c r="T5" s="126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4307.1</v>
      </c>
      <c r="P6" s="77">
        <v>0</v>
      </c>
      <c r="Q6" s="78">
        <v>0</v>
      </c>
      <c r="R6" s="79">
        <v>0</v>
      </c>
      <c r="S6" s="127">
        <v>0</v>
      </c>
      <c r="T6" s="128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4307.1</v>
      </c>
      <c r="P7" s="77">
        <v>0</v>
      </c>
      <c r="Q7" s="78">
        <v>0</v>
      </c>
      <c r="R7" s="79">
        <v>227.2</v>
      </c>
      <c r="S7" s="127">
        <v>1</v>
      </c>
      <c r="T7" s="128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4307.1</v>
      </c>
      <c r="P8" s="77">
        <v>0</v>
      </c>
      <c r="Q8" s="78">
        <v>0</v>
      </c>
      <c r="R8" s="76">
        <v>0</v>
      </c>
      <c r="S8" s="125">
        <v>0</v>
      </c>
      <c r="T8" s="126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4307.1</v>
      </c>
      <c r="P9" s="77">
        <v>0</v>
      </c>
      <c r="Q9" s="78">
        <v>0</v>
      </c>
      <c r="R9" s="76">
        <v>0</v>
      </c>
      <c r="S9" s="125">
        <v>0</v>
      </c>
      <c r="T9" s="126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40.650000000000006</v>
      </c>
      <c r="L10" s="69">
        <v>3682.75</v>
      </c>
      <c r="M10" s="78">
        <v>3000</v>
      </c>
      <c r="N10" s="3">
        <f t="shared" si="1"/>
        <v>1.2275833333333332</v>
      </c>
      <c r="O10" s="2">
        <v>4307.1</v>
      </c>
      <c r="P10" s="77">
        <v>0</v>
      </c>
      <c r="Q10" s="78">
        <v>0</v>
      </c>
      <c r="R10" s="76">
        <v>0</v>
      </c>
      <c r="S10" s="125">
        <v>0</v>
      </c>
      <c r="T10" s="126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4307.1</v>
      </c>
      <c r="P11" s="75">
        <v>0</v>
      </c>
      <c r="Q11" s="69">
        <v>0</v>
      </c>
      <c r="R11" s="76">
        <v>0</v>
      </c>
      <c r="S11" s="125">
        <v>0</v>
      </c>
      <c r="T11" s="126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4307.1</v>
      </c>
      <c r="P12" s="75">
        <v>0</v>
      </c>
      <c r="Q12" s="69">
        <v>0</v>
      </c>
      <c r="R12" s="76">
        <v>0</v>
      </c>
      <c r="S12" s="125">
        <v>0</v>
      </c>
      <c r="T12" s="126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4307.1</v>
      </c>
      <c r="P13" s="75">
        <v>0</v>
      </c>
      <c r="Q13" s="69">
        <v>0</v>
      </c>
      <c r="R13" s="76">
        <v>0</v>
      </c>
      <c r="S13" s="125">
        <v>0</v>
      </c>
      <c r="T13" s="126"/>
      <c r="U13" s="74">
        <f t="shared" si="2"/>
        <v>0</v>
      </c>
    </row>
    <row r="14" spans="1:21" ht="12.75">
      <c r="A14" s="10">
        <v>42781</v>
      </c>
      <c r="B14" s="69"/>
      <c r="C14" s="80"/>
      <c r="D14" s="85"/>
      <c r="E14" s="85"/>
      <c r="F14" s="69"/>
      <c r="G14" s="85"/>
      <c r="H14" s="85"/>
      <c r="I14" s="85"/>
      <c r="J14" s="85"/>
      <c r="K14" s="69">
        <f t="shared" si="0"/>
        <v>0</v>
      </c>
      <c r="L14" s="69"/>
      <c r="M14" s="69">
        <v>6900</v>
      </c>
      <c r="N14" s="3">
        <f t="shared" si="1"/>
        <v>0</v>
      </c>
      <c r="O14" s="2">
        <v>4307.1</v>
      </c>
      <c r="P14" s="75"/>
      <c r="Q14" s="69"/>
      <c r="R14" s="80"/>
      <c r="S14" s="125"/>
      <c r="T14" s="126"/>
      <c r="U14" s="74">
        <f t="shared" si="2"/>
        <v>0</v>
      </c>
    </row>
    <row r="15" spans="1:21" ht="12.75">
      <c r="A15" s="10">
        <v>42782</v>
      </c>
      <c r="B15" s="69"/>
      <c r="C15" s="70"/>
      <c r="D15" s="88"/>
      <c r="E15" s="88"/>
      <c r="F15" s="89"/>
      <c r="G15" s="88"/>
      <c r="H15" s="88"/>
      <c r="I15" s="88"/>
      <c r="J15" s="88"/>
      <c r="K15" s="69">
        <f t="shared" si="0"/>
        <v>0</v>
      </c>
      <c r="L15" s="69"/>
      <c r="M15" s="78">
        <v>5800</v>
      </c>
      <c r="N15" s="3">
        <f>L15/M15</f>
        <v>0</v>
      </c>
      <c r="O15" s="2">
        <v>4307.1</v>
      </c>
      <c r="P15" s="75"/>
      <c r="Q15" s="69"/>
      <c r="R15" s="80"/>
      <c r="S15" s="125"/>
      <c r="T15" s="126"/>
      <c r="U15" s="74">
        <f t="shared" si="2"/>
        <v>0</v>
      </c>
    </row>
    <row r="16" spans="1:21" ht="12.75">
      <c r="A16" s="10">
        <v>42783</v>
      </c>
      <c r="B16" s="69"/>
      <c r="C16" s="80"/>
      <c r="D16" s="85"/>
      <c r="E16" s="85"/>
      <c r="F16" s="69"/>
      <c r="G16" s="85"/>
      <c r="H16" s="85"/>
      <c r="I16" s="85"/>
      <c r="J16" s="85"/>
      <c r="K16" s="69">
        <f t="shared" si="0"/>
        <v>0</v>
      </c>
      <c r="L16" s="69"/>
      <c r="M16" s="78">
        <v>3600</v>
      </c>
      <c r="N16" s="3">
        <f t="shared" si="1"/>
        <v>0</v>
      </c>
      <c r="O16" s="2">
        <v>4307.1</v>
      </c>
      <c r="P16" s="75"/>
      <c r="Q16" s="69"/>
      <c r="R16" s="80"/>
      <c r="S16" s="125"/>
      <c r="T16" s="126"/>
      <c r="U16" s="74">
        <f t="shared" si="2"/>
        <v>0</v>
      </c>
    </row>
    <row r="17" spans="1:21" ht="12.75">
      <c r="A17" s="10">
        <v>42786</v>
      </c>
      <c r="B17" s="69"/>
      <c r="C17" s="80"/>
      <c r="D17" s="85"/>
      <c r="E17" s="85"/>
      <c r="F17" s="69"/>
      <c r="G17" s="85"/>
      <c r="H17" s="85"/>
      <c r="I17" s="85"/>
      <c r="J17" s="85"/>
      <c r="K17" s="69">
        <f t="shared" si="0"/>
        <v>0</v>
      </c>
      <c r="L17" s="69"/>
      <c r="M17" s="69">
        <v>3400</v>
      </c>
      <c r="N17" s="3">
        <f t="shared" si="1"/>
        <v>0</v>
      </c>
      <c r="O17" s="2">
        <v>4307.1</v>
      </c>
      <c r="P17" s="75"/>
      <c r="Q17" s="69"/>
      <c r="R17" s="80"/>
      <c r="S17" s="125"/>
      <c r="T17" s="126"/>
      <c r="U17" s="74">
        <f t="shared" si="2"/>
        <v>0</v>
      </c>
    </row>
    <row r="18" spans="1:21" ht="12.75">
      <c r="A18" s="10">
        <v>42787</v>
      </c>
      <c r="B18" s="69"/>
      <c r="C18" s="80"/>
      <c r="D18" s="85"/>
      <c r="E18" s="85"/>
      <c r="F18" s="69"/>
      <c r="G18" s="85"/>
      <c r="H18" s="85"/>
      <c r="I18" s="85"/>
      <c r="J18" s="85"/>
      <c r="K18" s="69">
        <f t="shared" si="0"/>
        <v>0</v>
      </c>
      <c r="L18" s="69"/>
      <c r="M18" s="69">
        <v>4200</v>
      </c>
      <c r="N18" s="3">
        <f>L18/M18</f>
        <v>0</v>
      </c>
      <c r="O18" s="2">
        <v>4307.1</v>
      </c>
      <c r="P18" s="75"/>
      <c r="Q18" s="69"/>
      <c r="R18" s="76"/>
      <c r="S18" s="125"/>
      <c r="T18" s="126"/>
      <c r="U18" s="74">
        <f t="shared" si="2"/>
        <v>0</v>
      </c>
    </row>
    <row r="19" spans="1:21" ht="12.75">
      <c r="A19" s="10">
        <v>42788</v>
      </c>
      <c r="B19" s="69"/>
      <c r="C19" s="80"/>
      <c r="D19" s="85"/>
      <c r="E19" s="85"/>
      <c r="F19" s="69"/>
      <c r="G19" s="85"/>
      <c r="H19" s="85"/>
      <c r="I19" s="85"/>
      <c r="J19" s="85"/>
      <c r="K19" s="69">
        <f t="shared" si="0"/>
        <v>0</v>
      </c>
      <c r="L19" s="69"/>
      <c r="M19" s="69">
        <v>5600</v>
      </c>
      <c r="N19" s="3">
        <f t="shared" si="1"/>
        <v>0</v>
      </c>
      <c r="O19" s="2">
        <v>4307.1</v>
      </c>
      <c r="P19" s="75"/>
      <c r="Q19" s="69"/>
      <c r="R19" s="76"/>
      <c r="S19" s="125"/>
      <c r="T19" s="126"/>
      <c r="U19" s="74">
        <f t="shared" si="2"/>
        <v>0</v>
      </c>
    </row>
    <row r="20" spans="1:21" ht="12.75">
      <c r="A20" s="10">
        <v>42789</v>
      </c>
      <c r="B20" s="69"/>
      <c r="C20" s="80"/>
      <c r="D20" s="85"/>
      <c r="E20" s="69"/>
      <c r="F20" s="69"/>
      <c r="G20" s="85"/>
      <c r="H20" s="85"/>
      <c r="I20" s="85"/>
      <c r="J20" s="85"/>
      <c r="K20" s="69">
        <f t="shared" si="0"/>
        <v>0</v>
      </c>
      <c r="L20" s="69"/>
      <c r="M20" s="69">
        <v>5700</v>
      </c>
      <c r="N20" s="3">
        <f t="shared" si="1"/>
        <v>0</v>
      </c>
      <c r="O20" s="2">
        <v>4307.1</v>
      </c>
      <c r="P20" s="75"/>
      <c r="Q20" s="69"/>
      <c r="R20" s="76"/>
      <c r="S20" s="125"/>
      <c r="T20" s="126"/>
      <c r="U20" s="74">
        <f t="shared" si="2"/>
        <v>0</v>
      </c>
    </row>
    <row r="21" spans="1:21" ht="12.75">
      <c r="A21" s="10">
        <v>42790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5800</v>
      </c>
      <c r="N21" s="3">
        <f t="shared" si="1"/>
        <v>0</v>
      </c>
      <c r="O21" s="2">
        <v>4307.1</v>
      </c>
      <c r="P21" s="75"/>
      <c r="Q21" s="69"/>
      <c r="R21" s="76"/>
      <c r="S21" s="125"/>
      <c r="T21" s="126"/>
      <c r="U21" s="74"/>
    </row>
    <row r="22" spans="1:21" ht="12.75">
      <c r="A22" s="10">
        <v>42793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11000</v>
      </c>
      <c r="N22" s="3">
        <f t="shared" si="1"/>
        <v>0</v>
      </c>
      <c r="O22" s="2">
        <v>4307.1</v>
      </c>
      <c r="P22" s="75"/>
      <c r="Q22" s="69"/>
      <c r="R22" s="76"/>
      <c r="S22" s="125"/>
      <c r="T22" s="126"/>
      <c r="U22" s="74">
        <f t="shared" si="2"/>
        <v>0</v>
      </c>
    </row>
    <row r="23" spans="1:21" ht="13.5" thickBot="1">
      <c r="A23" s="10">
        <v>42794</v>
      </c>
      <c r="B23" s="69"/>
      <c r="C23" s="80"/>
      <c r="D23" s="85"/>
      <c r="E23" s="69"/>
      <c r="F23" s="69"/>
      <c r="G23" s="85"/>
      <c r="H23" s="85"/>
      <c r="I23" s="85"/>
      <c r="J23" s="85"/>
      <c r="K23" s="69">
        <f t="shared" si="0"/>
        <v>0</v>
      </c>
      <c r="L23" s="69"/>
      <c r="M23" s="69">
        <v>14000</v>
      </c>
      <c r="N23" s="3">
        <f t="shared" si="1"/>
        <v>0</v>
      </c>
      <c r="O23" s="2">
        <v>4307.1</v>
      </c>
      <c r="P23" s="105"/>
      <c r="Q23" s="106"/>
      <c r="R23" s="107"/>
      <c r="S23" s="143"/>
      <c r="T23" s="144"/>
      <c r="U23" s="108">
        <f t="shared" si="2"/>
        <v>0</v>
      </c>
    </row>
    <row r="24" spans="1:21" ht="13.5" thickBot="1">
      <c r="A24" s="90" t="s">
        <v>28</v>
      </c>
      <c r="B24" s="92">
        <f aca="true" t="shared" si="3" ref="B24:M24">SUM(B4:B23)</f>
        <v>22885.48</v>
      </c>
      <c r="C24" s="92">
        <f t="shared" si="3"/>
        <v>221.5</v>
      </c>
      <c r="D24" s="92">
        <f t="shared" si="3"/>
        <v>149.14</v>
      </c>
      <c r="E24" s="92">
        <f t="shared" si="3"/>
        <v>1411.3600000000001</v>
      </c>
      <c r="F24" s="92">
        <f t="shared" si="3"/>
        <v>14616.09</v>
      </c>
      <c r="G24" s="92">
        <f t="shared" si="3"/>
        <v>565.56</v>
      </c>
      <c r="H24" s="92">
        <f t="shared" si="3"/>
        <v>304.45</v>
      </c>
      <c r="I24" s="92">
        <f t="shared" si="3"/>
        <v>478.4</v>
      </c>
      <c r="J24" s="92">
        <f t="shared" si="3"/>
        <v>2116.3</v>
      </c>
      <c r="K24" s="91">
        <f t="shared" si="3"/>
        <v>322.7299999999997</v>
      </c>
      <c r="L24" s="91">
        <f t="shared" si="3"/>
        <v>43071.01</v>
      </c>
      <c r="M24" s="91">
        <f t="shared" si="3"/>
        <v>102100</v>
      </c>
      <c r="N24" s="93">
        <f>L24/M24</f>
        <v>0.4218512242899119</v>
      </c>
      <c r="O24" s="2"/>
      <c r="P24" s="82">
        <f>SUM(P4:P23)</f>
        <v>9.8</v>
      </c>
      <c r="Q24" s="82">
        <f>SUM(Q4:Q23)</f>
        <v>0</v>
      </c>
      <c r="R24" s="82">
        <f>SUM(R4:R23)</f>
        <v>227.2</v>
      </c>
      <c r="S24" s="131">
        <f>SUM(S4:S23)</f>
        <v>1</v>
      </c>
      <c r="T24" s="132"/>
      <c r="U24" s="82">
        <f>P24+Q24+S24+R24+T24</f>
        <v>238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33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3" t="s">
        <v>29</v>
      </c>
      <c r="Q28" s="133"/>
      <c r="R28" s="133"/>
      <c r="S28" s="133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4">
        <v>42781</v>
      </c>
      <c r="Q29" s="137">
        <v>0.00020999999999999998</v>
      </c>
      <c r="R29" s="137"/>
      <c r="S29" s="137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5"/>
      <c r="Q30" s="137"/>
      <c r="R30" s="137"/>
      <c r="S30" s="137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8" t="s">
        <v>45</v>
      </c>
      <c r="R32" s="139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0" t="s">
        <v>40</v>
      </c>
      <c r="R33" s="140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9" t="s">
        <v>30</v>
      </c>
      <c r="Q37" s="129"/>
      <c r="R37" s="129"/>
      <c r="S37" s="12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 t="s">
        <v>31</v>
      </c>
      <c r="Q38" s="130"/>
      <c r="R38" s="130"/>
      <c r="S38" s="130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4">
        <v>42781</v>
      </c>
      <c r="Q39" s="136">
        <v>114376.94957999999</v>
      </c>
      <c r="R39" s="136"/>
      <c r="S39" s="136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5"/>
      <c r="Q40" s="136"/>
      <c r="R40" s="136"/>
      <c r="S40" s="136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2" t="s">
        <v>78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3"/>
      <c r="M26" s="153"/>
      <c r="N26" s="153"/>
    </row>
    <row r="27" spans="1:16" ht="54" customHeight="1">
      <c r="A27" s="145" t="s">
        <v>32</v>
      </c>
      <c r="B27" s="154" t="s">
        <v>43</v>
      </c>
      <c r="C27" s="154"/>
      <c r="D27" s="147" t="s">
        <v>49</v>
      </c>
      <c r="E27" s="148"/>
      <c r="F27" s="149" t="s">
        <v>44</v>
      </c>
      <c r="G27" s="150"/>
      <c r="H27" s="151" t="s">
        <v>52</v>
      </c>
      <c r="I27" s="147"/>
      <c r="J27" s="162"/>
      <c r="K27" s="163"/>
      <c r="L27" s="159" t="s">
        <v>36</v>
      </c>
      <c r="M27" s="160"/>
      <c r="N27" s="161"/>
      <c r="O27" s="155" t="s">
        <v>79</v>
      </c>
      <c r="P27" s="156"/>
    </row>
    <row r="28" spans="1:16" ht="30.75" customHeight="1">
      <c r="A28" s="146"/>
      <c r="B28" s="48" t="s">
        <v>73</v>
      </c>
      <c r="C28" s="22" t="s">
        <v>23</v>
      </c>
      <c r="D28" s="48" t="str">
        <f>B28</f>
        <v>план на січень-лютий  2017р.</v>
      </c>
      <c r="E28" s="22" t="str">
        <f>C28</f>
        <v>факт</v>
      </c>
      <c r="F28" s="47" t="str">
        <f>B28</f>
        <v>план на січень-лютий  2017р.</v>
      </c>
      <c r="G28" s="62" t="str">
        <f>C28</f>
        <v>факт</v>
      </c>
      <c r="H28" s="48" t="str">
        <f>B28</f>
        <v>план на січень-лютий  2017р.</v>
      </c>
      <c r="I28" s="22" t="str">
        <f>C28</f>
        <v>факт</v>
      </c>
      <c r="J28" s="47"/>
      <c r="K28" s="62"/>
      <c r="L28" s="45" t="str">
        <f>D28</f>
        <v>план на січень-лютий  2017р.</v>
      </c>
      <c r="M28" s="22" t="str">
        <f>C28</f>
        <v>факт</v>
      </c>
      <c r="N28" s="46" t="s">
        <v>24</v>
      </c>
      <c r="O28" s="150"/>
      <c r="P28" s="147"/>
    </row>
    <row r="29" spans="1:16" ht="23.25" customHeight="1" thickBot="1">
      <c r="A29" s="44">
        <f>лютий!Q39</f>
        <v>114376.94957999999</v>
      </c>
      <c r="B29" s="49">
        <v>1230</v>
      </c>
      <c r="C29" s="49">
        <v>11.69</v>
      </c>
      <c r="D29" s="49">
        <v>0</v>
      </c>
      <c r="E29" s="49">
        <v>0.06</v>
      </c>
      <c r="F29" s="49">
        <v>800</v>
      </c>
      <c r="G29" s="49">
        <v>317.33</v>
      </c>
      <c r="H29" s="49">
        <v>2</v>
      </c>
      <c r="I29" s="49">
        <v>2</v>
      </c>
      <c r="J29" s="49"/>
      <c r="K29" s="49"/>
      <c r="L29" s="63">
        <f>H29+F29+D29+J29+B29</f>
        <v>2032</v>
      </c>
      <c r="M29" s="50">
        <f>C29+E29+G29+I29</f>
        <v>331.08</v>
      </c>
      <c r="N29" s="51">
        <f>M29-L29</f>
        <v>-1700.92</v>
      </c>
      <c r="O29" s="157">
        <f>лютий!Q29</f>
        <v>0.00020999999999999998</v>
      </c>
      <c r="P29" s="158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54"/>
      <c r="P30" s="154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102200</v>
      </c>
      <c r="C48" s="32">
        <v>69810.45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27655</v>
      </c>
      <c r="C49" s="32">
        <v>14060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43828.7</v>
      </c>
      <c r="C50" s="32">
        <v>35265.81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4375</v>
      </c>
      <c r="C51" s="32">
        <v>3968.69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18000</v>
      </c>
      <c r="C52" s="32">
        <v>9973.26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1200</v>
      </c>
      <c r="C53" s="32">
        <v>1163.35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2500</v>
      </c>
      <c r="C54" s="32">
        <v>2116.32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4263.400000000009</v>
      </c>
      <c r="C55" s="12">
        <v>4799.259999999991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204022.1</v>
      </c>
      <c r="C56" s="9">
        <v>141157.13999999998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1230</v>
      </c>
      <c r="C58" s="9">
        <f>C29</f>
        <v>11.69</v>
      </c>
    </row>
    <row r="59" spans="1:3" ht="25.5">
      <c r="A59" s="83" t="s">
        <v>54</v>
      </c>
      <c r="B59" s="9">
        <f>D29</f>
        <v>0</v>
      </c>
      <c r="C59" s="9">
        <f>E29</f>
        <v>0.06</v>
      </c>
    </row>
    <row r="60" spans="1:3" ht="12.75">
      <c r="A60" s="83" t="s">
        <v>55</v>
      </c>
      <c r="B60" s="9">
        <f>F29</f>
        <v>800</v>
      </c>
      <c r="C60" s="9">
        <f>G29</f>
        <v>317.33</v>
      </c>
    </row>
    <row r="61" spans="1:3" ht="25.5">
      <c r="A61" s="83" t="s">
        <v>56</v>
      </c>
      <c r="B61" s="9">
        <f>H29</f>
        <v>2</v>
      </c>
      <c r="C61" s="9">
        <f>I29</f>
        <v>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75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-300</v>
      </c>
      <c r="K7" s="18">
        <f t="shared" si="0"/>
        <v>-2600</v>
      </c>
      <c r="L7" s="18">
        <f t="shared" si="0"/>
        <v>-3800</v>
      </c>
      <c r="M7" s="18">
        <f t="shared" si="0"/>
        <v>-1300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106052.4</v>
      </c>
      <c r="K17" s="34">
        <f t="shared" si="2"/>
        <v>122780.1</v>
      </c>
      <c r="L17" s="34">
        <f t="shared" si="2"/>
        <v>124252</v>
      </c>
      <c r="M17" s="34">
        <f t="shared" si="2"/>
        <v>126507.8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2017-02-15T14:25:27Z</dcterms:modified>
  <cp:category/>
  <cp:version/>
  <cp:contentType/>
  <cp:contentStatus/>
</cp:coreProperties>
</file>